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<sst xmlns="http://schemas.openxmlformats.org/spreadsheetml/2006/main" count="2274" uniqueCount="549">
  <si>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</si>
  <si>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</si>
  <si>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</si>
  <si>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</si>
  <si>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</si>
  <si>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</si>
  <si>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</si>
  <si>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</si>
  <si>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</si>
  <si>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</si>
  <si>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</si>
  <si>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</si>
  <si>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</si>
  <si>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</si>
  <si>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</si>
  <si>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</si>
  <si>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</si>
  <si>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</si>
  <si>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</si>
  <si>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</si>
  <si>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</si>
  <si>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</si>
  <si>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</si>
  <si>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</si>
  <si>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</si>
  <si>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</si>
  <si>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</si>
  <si>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</si>
  <si>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</si>
  <si>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</si>
  <si>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</si>
  <si>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</si>
  <si>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</si>
  <si>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</si>
  <si>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</si>
  <si>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</si>
  <si>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</si>
  <si>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</si>
  <si>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</si>
  <si>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</si>
  <si>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</si>
  <si>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</si>
  <si>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</si>
  <si>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</si>
  <si>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</si>
  <si>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</si>
  <si>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</si>
  <si>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</si>
  <si>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</si>
  <si>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</si>
  <si>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</si>
  <si>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</si>
  <si>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</si>
  <si>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</si>
  <si>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</si>
  <si>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</si>
  <si>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</si>
  <si>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</si>
  <si>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</si>
  <si>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</si>
  <si>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</si>
  <si>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</si>
  <si>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</si>
  <si>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</si>
  <si>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</si>
  <si>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</si>
  <si>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</si>
  <si>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</si>
  <si>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</si>
  <si>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</si>
  <si>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</si>
  <si>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</si>
  <si>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</si>
  <si>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</si>
  <si>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</si>
  <si>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</si>
  <si>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</si>
  <si>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</si>
  <si>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</si>
  <si>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</si>
  <si>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</si>
  <si>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</si>
  <si>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</si>
  <si>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</si>
  <si>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</si>
  <si>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</si>
  <si>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</si>
  <si>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</si>
  <si>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</si>
  <si>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</si>
  <si>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</si>
  <si>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</si>
  <si>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</si>
  <si>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</si>
  <si>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</si>
  <si>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</si>
  <si>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</si>
  <si>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</si>
  <si>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</si>
  <si>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</si>
  <si>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</si>
  <si>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</si>
  <si>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</si>
  <si>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</si>
  <si>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</si>
  <si>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</si>
  <si>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</si>
  <si>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</si>
  <si>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</si>
  <si>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</si>
  <si>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</si>
  <si>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</si>
  <si>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</si>
  <si>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</si>
  <si>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</si>
  <si>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</si>
  <si>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</si>
  <si>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</si>
  <si>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</si>
  <si>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</si>
  <si>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</si>
  <si>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</si>
  <si>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</si>
  <si>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</si>
  <si>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</si>
  <si>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</si>
  <si>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</si>
  <si>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</si>
  <si>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</si>
  <si>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</si>
  <si>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</si>
  <si>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</si>
  <si>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</si>
  <si>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</si>
  <si>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</si>
  <si>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</si>
  <si>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</si>
  <si>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</si>
  <si>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</si>
  <si>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</si>
  <si>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</si>
  <si>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</si>
  <si>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</si>
  <si>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</si>
  <si>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</si>
  <si>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</si>
  <si>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</si>
  <si>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</si>
  <si>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</si>
  <si>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</si>
  <si>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</si>
  <si>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</si>
  <si>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</si>
  <si>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</si>
  <si>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</si>
  <si>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</si>
  <si>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</si>
  <si>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</si>
  <si>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</si>
  <si>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</si>
  <si>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</si>
  <si>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</si>
  <si>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</si>
  <si>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</si>
  <si>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</si>
  <si>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</si>
  <si>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</si>
  <si>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</si>
  <si>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</si>
  <si>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</si>
  <si>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</si>
  <si>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</si>
  <si>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</si>
  <si>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</si>
  <si>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</si>
  <si>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</si>
  <si>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</si>
  <si>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</si>
  <si>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</si>
  <si>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</si>
  <si>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</si>
  <si>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</si>
  <si>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</si>
  <si>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</si>
  <si>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</si>
  <si>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</si>
  <si>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</si>
  <si>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</si>
  <si>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</si>
  <si>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</si>
  <si>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</si>
  <si>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</si>
  <si>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</si>
  <si>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</si>
  <si>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</si>
  <si>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</si>
  <si>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</si>
  <si>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</si>
  <si>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</si>
  <si>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</si>
  <si>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</si>
  <si>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</si>
  <si>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</si>
  <si>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</si>
  <si>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</si>
  <si>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</si>
  <si>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</si>
  <si>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</si>
  <si>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</si>
  <si>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</si>
  <si>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</si>
  <si>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</si>
  <si>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</si>
  <si>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</si>
  <si>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</si>
  <si>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</si>
  <si>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</si>
  <si>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</si>
  <si>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</si>
  <si>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</si>
  <si>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</si>
  <si>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</si>
  <si>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</si>
  <si>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</si>
  <si>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</si>
  <si>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</si>
  <si>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</si>
  <si>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</si>
  <si>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</si>
  <si>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</si>
  <si>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</si>
  <si>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</si>
  <si>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</si>
  <si>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</si>
  <si>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</si>
  <si>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</si>
  <si>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</si>
  <si>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</si>
  <si>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</si>
  <si>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</si>
  <si>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</si>
  <si>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</si>
  <si>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</si>
  <si>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</si>
  <si>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</si>
  <si>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</si>
  <si>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</si>
  <si>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</si>
  <si>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</si>
  <si>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</si>
  <si>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</si>
  <si>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</si>
  <si>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</si>
  <si>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</si>
  <si>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</si>
  <si>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</si>
  <si>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</si>
  <si>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</si>
  <si>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</si>
  <si>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</si>
  <si>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19.046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</si>
  <si>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</si>
  <si>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</si>
  <si>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</si>
  <si>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</si>
  <si>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</si>
  <si>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</si>
  <si>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</si>
  <si>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</si>
  <si>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</si>
  <si>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</si>
  <si>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</si>
  <si>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</si>
  <si>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2.400/Замена линий электропередачи (Lnз_лэп)_x000d_
-0,0000183575/SAIDI (∆Пsaidi)_x000d_
-0,0000229468/SAIFI (∆Пsaifi)_x000d_
-0,240/Изменение объема недоотпущенной электрической энергии (∆Пens)_x000d_
54,852590/Oбъем финансирования для обеспечения деятельности сетевой организации (Фхо)_x000d_
2.400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</si>
  <si>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</si>
  <si>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</si>
  <si>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</si>
  <si>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10/0,4кВ №67 - РП 10/0,4 кВ №74 ф.20 ПС 110/10 кВ 218 Южная с заменой кабеля протяженностью 2,400 км</t>
  </si>
  <si>
    <t xml:space="preserve">Замещение (обновление) электрической сети. Действующая КЛ введена в эксплуатацию в 1987. Наблюдается регулярное отключение КЛ, при разрытии мест повреждений выявляются значительные следы коррозии оболочки КЛ. На основании Акта технического обследования №48 от 03.03.2025 г.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</si>
  <si>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</si>
  <si>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</si>
  <si>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</si>
  <si>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</si>
  <si>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</si>
  <si>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</si>
  <si>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</si>
  <si>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</si>
  <si>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2.400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</si>
  <si>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</si>
  <si>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</si>
  <si>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</si>
  <si>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</si>
  <si>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</si>
  <si>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</si>
  <si>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</si>
  <si>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</si>
  <si>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</si>
  <si>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</si>
  <si>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</si>
  <si>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</si>
  <si>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</si>
  <si>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</si>
  <si>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</si>
  <si>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</si>
  <si>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</si>
  <si>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</si>
  <si>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</si>
  <si>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</si>
  <si>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</si>
  <si>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</si>
  <si>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</si>
  <si>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</si>
  <si>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</si>
  <si>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</si>
  <si>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</si>
  <si>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</si>
  <si>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</si>
  <si>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</si>
  <si>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</si>
  <si>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</si>
  <si>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</si>
  <si>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</si>
  <si>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</si>
  <si>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</si>
  <si>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</si>
  <si>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</si>
  <si>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</si>
  <si>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</si>
  <si>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</si>
  <si>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</si>
  <si>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</si>
  <si>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</si>
  <si>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</si>
  <si>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</si>
  <si>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</si>
  <si>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</si>
  <si>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</si>
  <si>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</si>
  <si>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</si>
  <si>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</si>
  <si>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</si>
  <si>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</si>
  <si>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</si>
  <si>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</si>
  <si>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</si>
  <si>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</si>
  <si>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</si>
  <si>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</si>
  <si>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</si>
  <si>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P_ТГС-015-063</t>
  </si>
  <si>
    <t>Техперевооружение КЛ 10 кВ РП 10/0,4кВ №67 - РП 10/0,4 кВ №74 ф.20 ПС 110/10 кВ 218 Южная с заменой кабеля (протяженность 2,40 км)</t>
  </si>
  <si>
    <t>+</t>
  </si>
  <si>
    <t>При реализации проекта этапность не предусмотрена.</t>
  </si>
  <si>
    <t>19.06.2025</t>
  </si>
  <si>
    <t>30.09.2025</t>
  </si>
  <si>
    <t>31.10.2025</t>
  </si>
  <si>
    <t>31.05.2026</t>
  </si>
  <si>
    <t>31.07.2026</t>
  </si>
  <si>
    <t>31.08.2025</t>
  </si>
  <si>
    <t>30.09.2026</t>
  </si>
  <si>
    <t>2028 год</t>
  </si>
  <si>
    <t>ПИР</t>
  </si>
  <si>
    <t>ПИР.Техперевооружение КЛ 10 кВ РП 10/0,4кВ №67 - РП 10/0,4 кВ №74 ф.20 ПС 110/10 кВ 218 Южная с заменой кабеля (протяженность 2,40 км) для нужд АО «ТГЭС»</t>
  </si>
  <si>
    <t>Филиал ПАО "Россети Центр и Приволжье" - "Тулэнерго"</t>
  </si>
  <si>
    <t>Расчет стоимости</t>
  </si>
  <si>
    <t>ЗЦ КПО</t>
  </si>
  <si>
    <t>ГЕОЗЕМКАДАСТР (ООО)</t>
  </si>
  <si>
    <t>zakupki.gov.ru</t>
  </si>
  <si>
    <t>2025-04-16</t>
  </si>
  <si>
    <t>2025-04-24</t>
  </si>
  <si>
    <t>2025-05-23</t>
  </si>
  <si>
    <t>2025-06-04</t>
  </si>
  <si>
    <t>2025-09-30</t>
  </si>
  <si>
    <t>от «___»________2010 г. №____</t>
  </si>
  <si>
    <t>Финансовая модель по проекту инвестиционной программы P_ТГС-015-063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</si>
  <si>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</si>
  <si>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</si>
  <si>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</si>
  <si>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</si>
  <si>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</si>
  <si>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</si>
  <si>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</si>
  <si>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</si>
  <si>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</si>
  <si>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</si>
  <si>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</si>
  <si>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</si>
  <si>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</si>
  <si>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</si>
  <si>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</si>
  <si>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</si>
  <si>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</si>
  <si>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</si>
  <si>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</si>
  <si>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</si>
  <si>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</si>
  <si>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</si>
  <si>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</si>
  <si>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</si>
  <si>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</si>
  <si>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</si>
  <si>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</si>
  <si>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</si>
  <si>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</si>
  <si>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</si>
  <si>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</si>
  <si>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</si>
  <si>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</si>
  <si>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</si>
  <si>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</si>
  <si>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</si>
  <si>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</si>
  <si>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</si>
  <si>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</si>
  <si>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</si>
  <si>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</si>
  <si>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</si>
  <si>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</si>
  <si>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</si>
  <si>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</si>
  <si>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</si>
  <si>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</si>
  <si>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</si>
  <si>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</si>
  <si>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</si>
  <si>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</si>
  <si>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</si>
  <si>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</si>
  <si>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</si>
  <si>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</si>
  <si>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</si>
  <si>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</si>
  <si>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</si>
  <si>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</si>
  <si>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</si>
  <si>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</si>
  <si>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</si>
  <si>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</si>
  <si>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</si>
  <si>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</si>
  <si>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</si>
  <si>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</si>
  <si>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</si>
  <si>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</si>
  <si>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</si>
  <si>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</si>
  <si>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</si>
  <si>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</si>
  <si>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</si>
  <si>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</si>
  <si>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</si>
  <si>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</si>
  <si>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</si>
  <si>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</si>
  <si>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</si>
  <si>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</si>
  <si>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</si>
  <si>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</si>
  <si>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</si>
  <si>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</si>
  <si>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</si>
  <si>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</si>
  <si>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</si>
  <si>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</si>
  <si>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</si>
  <si>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</si>
  <si>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</si>
  <si>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</si>
  <si>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</si>
  <si>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</si>
  <si>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</si>
  <si>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1000000126/2904231240191</t>
  </si>
  <si>
    <t>3.4.7.3 (4.12)</t>
  </si>
  <si>
    <t>Кол-вовозможных повреждений заложено на уровне 15%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2024г.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</si>
  <si>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</si>
  <si>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</si>
  <si>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</si>
  <si>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</si>
  <si>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</si>
  <si>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</si>
  <si>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</si>
  <si>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</si>
  <si>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</si>
  <si>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</si>
  <si>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</si>
  <si>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</si>
  <si>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</si>
  <si>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</si>
  <si>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</si>
  <si>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</si>
  <si>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</si>
  <si>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</si>
  <si>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</si>
  <si>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</si>
  <si>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</si>
  <si>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</si>
  <si>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</si>
  <si>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67 - РП 74</t>
  </si>
  <si>
    <t>10кВ</t>
  </si>
  <si>
    <t>ААБ</t>
  </si>
  <si>
    <t>АСБл</t>
  </si>
  <si>
    <t>в земле</t>
  </si>
  <si>
    <t>Акт ТО № 48 от 03.03.2025 г.;
АО ТГЭС</t>
  </si>
  <si>
    <t>КЛ находится в неудовлетворительном техническом состоянии. Кабельная линия регулярно повреждается, при разрытии мест повреждений выявляются значительные следы коррозии оболочки КЛ. Выполнить мероприятия по замене КЛ в 2025 году.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</si>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</sst>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0559218"/>
        <c:axId val="4637413"/>
      </c:lineChart>
      <c:catAx>
        <c:axId val="2055921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637413"/>
        <c:crosses val="autoZero"/>
        <c:lblOffset val="100"/>
        <c:noMultiLvlLbl val="0"/>
      </c:catAx>
      <c:valAx>
        <c:axId val="463741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055921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54.852589999999999</v>
      </c>
    </row>
    <row r="49" spans="1:3" s="0" customFormat="1" ht="71.25" customHeight="1" thickBot="1">
      <c r="A49" s="140" t="s">
        <v>231</v>
      </c>
      <c r="B49" s="141" t="s">
        <v>257</v>
      </c>
      <c r="C49" s="142">
        <v>45.710490999999998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54.852589999999999</v>
      </c>
      <c r="D24" s="157">
        <v>54.852589999999999</v>
      </c>
      <c r="E24" s="157">
        <v>54.852589999999999</v>
      </c>
      <c r="F24" s="157">
        <v>54.852589999999999</v>
      </c>
      <c r="G24" s="157">
        <v>0</v>
      </c>
      <c r="H24" s="157">
        <v>3.5676950000000001</v>
      </c>
      <c r="I24" s="157" t="s">
        <v>343</v>
      </c>
      <c r="J24" s="157" t="s">
        <v>261</v>
      </c>
      <c r="K24" s="157" t="s">
        <v>261</v>
      </c>
      <c r="L24" s="157">
        <v>51.284894999999999</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54.852589999999999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54.852589999999999</v>
      </c>
      <c r="D27" s="122">
        <v>54.852589999999999</v>
      </c>
      <c r="E27" s="122">
        <v>54.852589999999999</v>
      </c>
      <c r="F27" s="122">
        <v>54.852589999999999</v>
      </c>
      <c r="G27" s="122" t="s">
        <v>261</v>
      </c>
      <c r="H27" s="122">
        <v>3.5676950000000001</v>
      </c>
      <c r="I27" s="122" t="s">
        <v>343</v>
      </c>
      <c r="J27" s="122" t="s">
        <v>261</v>
      </c>
      <c r="K27" s="122" t="s">
        <v>261</v>
      </c>
      <c r="L27" s="122">
        <v>51.284894999999999</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54.852589999999999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45.710490999999998</v>
      </c>
      <c r="D30" s="157">
        <v>45.710490999999998</v>
      </c>
      <c r="E30" s="157">
        <v>45.710490999999998</v>
      </c>
      <c r="F30" s="157">
        <v>45.710490999999998</v>
      </c>
      <c r="G30" s="157">
        <v>0</v>
      </c>
      <c r="H30" s="157">
        <v>2.9730789999999998</v>
      </c>
      <c r="I30" s="157" t="s">
        <v>343</v>
      </c>
      <c r="J30" s="157" t="s">
        <v>261</v>
      </c>
      <c r="K30" s="157" t="s">
        <v>261</v>
      </c>
      <c r="L30" s="157">
        <v>42.737411999999999</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45.710490999999998</v>
      </c>
      <c r="AO30" s="157" t="str">
        <f t="shared" si="1"/>
        <v>нд</v>
      </c>
    </row>
    <row r="31" spans="1:41" ht="15.75">
      <c r="A31" s="159" t="s">
        <v>118</v>
      </c>
      <c r="B31" s="32" t="s">
        <v>117</v>
      </c>
      <c r="C31" s="122">
        <v>2.9730789999999998</v>
      </c>
      <c r="D31" s="122">
        <v>2.9730789999999998</v>
      </c>
      <c r="E31" s="122">
        <v>2.9730789999999998</v>
      </c>
      <c r="F31" s="122">
        <v>2.9730789999999998</v>
      </c>
      <c r="G31" s="122">
        <v>0</v>
      </c>
      <c r="H31" s="122">
        <v>2.9730789999999998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2.9730789999999998</v>
      </c>
      <c r="AO31" s="122" t="str">
        <f t="shared" si="1"/>
        <v>нд</v>
      </c>
    </row>
    <row r="32" spans="1:41" ht="31.5">
      <c r="A32" s="159" t="s">
        <v>116</v>
      </c>
      <c r="B32" s="32" t="s">
        <v>115</v>
      </c>
      <c r="C32" s="122">
        <v>41.895634999999999</v>
      </c>
      <c r="D32" s="122">
        <v>41.895634999999999</v>
      </c>
      <c r="E32" s="122">
        <v>41.895634999999999</v>
      </c>
      <c r="F32" s="122">
        <v>41.895634999999999</v>
      </c>
      <c r="G32" s="122">
        <v>0</v>
      </c>
      <c r="H32" s="122">
        <v>0</v>
      </c>
      <c r="I32" s="122" t="s">
        <v>261</v>
      </c>
      <c r="J32" s="122" t="s">
        <v>261</v>
      </c>
      <c r="K32" s="122" t="s">
        <v>261</v>
      </c>
      <c r="L32" s="122">
        <v>41.895634999999999</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41.895634999999999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0.841777</v>
      </c>
      <c r="D34" s="122">
        <v>0.841777</v>
      </c>
      <c r="E34" s="122">
        <v>0.841777</v>
      </c>
      <c r="F34" s="122">
        <v>0.841777</v>
      </c>
      <c r="G34" s="122">
        <v>0</v>
      </c>
      <c r="H34" s="122">
        <v>0</v>
      </c>
      <c r="I34" s="122" t="s">
        <v>261</v>
      </c>
      <c r="J34" s="122" t="s">
        <v>261</v>
      </c>
      <c r="K34" s="122" t="s">
        <v>261</v>
      </c>
      <c r="L34" s="122">
        <v>0.841777</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0.841777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2.3999999999999999</v>
      </c>
      <c r="D41" s="122">
        <v>2.3999999999999999</v>
      </c>
      <c r="E41" s="122">
        <v>2.3999999999999999</v>
      </c>
      <c r="F41" s="122">
        <v>2.3999999999999999</v>
      </c>
      <c r="G41" s="122">
        <v>0</v>
      </c>
      <c r="H41" s="122">
        <v>0</v>
      </c>
      <c r="I41" s="122" t="s">
        <v>261</v>
      </c>
      <c r="J41" s="122" t="s">
        <v>261</v>
      </c>
      <c r="K41" s="122" t="s">
        <v>261</v>
      </c>
      <c r="L41" s="122">
        <v>2.3999999999999999</v>
      </c>
      <c r="M41" s="122" t="s">
        <v>344</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2.3999999999999999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2.3999999999999999</v>
      </c>
      <c r="D49" s="122">
        <v>2.3999999999999999</v>
      </c>
      <c r="E49" s="122">
        <v>2.3999999999999999</v>
      </c>
      <c r="F49" s="122">
        <v>2.3999999999999999</v>
      </c>
      <c r="G49" s="122">
        <v>0</v>
      </c>
      <c r="H49" s="122">
        <v>0</v>
      </c>
      <c r="I49" s="122" t="s">
        <v>261</v>
      </c>
      <c r="J49" s="122" t="s">
        <v>261</v>
      </c>
      <c r="K49" s="122" t="s">
        <v>261</v>
      </c>
      <c r="L49" s="122">
        <v>2.3999999999999999</v>
      </c>
      <c r="M49" s="122" t="s">
        <v>344</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2.3999999999999999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45.710490999999998</v>
      </c>
      <c r="D52" s="122">
        <v>45.710490999999998</v>
      </c>
      <c r="E52" s="122">
        <v>45.710490999999998</v>
      </c>
      <c r="F52" s="122">
        <v>45.710490999999998</v>
      </c>
      <c r="G52" s="122">
        <v>0</v>
      </c>
      <c r="H52" s="122">
        <v>0</v>
      </c>
      <c r="I52" s="122" t="s">
        <v>261</v>
      </c>
      <c r="J52" s="122" t="s">
        <v>261</v>
      </c>
      <c r="K52" s="122" t="s">
        <v>261</v>
      </c>
      <c r="L52" s="122">
        <v>45.710490999999998</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45.710490999999998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2.3999999999999999</v>
      </c>
      <c r="D56" s="122">
        <v>2.3999999999999999</v>
      </c>
      <c r="E56" s="122">
        <v>2.3999999999999999</v>
      </c>
      <c r="F56" s="122">
        <v>2.3999999999999999</v>
      </c>
      <c r="G56" s="122">
        <v>0</v>
      </c>
      <c r="H56" s="122">
        <v>0</v>
      </c>
      <c r="I56" s="122" t="s">
        <v>261</v>
      </c>
      <c r="J56" s="122" t="s">
        <v>261</v>
      </c>
      <c r="K56" s="122" t="s">
        <v>261</v>
      </c>
      <c r="L56" s="122">
        <v>2.3999999999999999</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2.3999999999999999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P_ТГС-015-063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10 кВ РП 10/0,4кВ №67 - РП 10/0,4 кВ №74 ф.20 ПС 110/10 кВ 218 Южная с заменой кабеля (протяженность 2,40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16.75">
      <c r="A26" s="259">
        <v>1</v>
      </c>
      <c r="B26" s="259" t="s">
        <v>274</v>
      </c>
      <c r="C26" s="259" t="s">
        <v>285</v>
      </c>
      <c r="D26" s="259">
        <v>2026</v>
      </c>
      <c r="E26" s="259"/>
      <c r="F26" s="259" t="s">
        <v>261</v>
      </c>
      <c r="G26" s="259"/>
      <c r="H26" s="259"/>
      <c r="I26" s="259"/>
      <c r="J26" s="259"/>
      <c r="K26" s="259">
        <v>2.3999999999999999</v>
      </c>
      <c r="L26" s="259"/>
      <c r="M26" s="259" t="s">
        <v>361</v>
      </c>
      <c r="N26" s="259" t="s">
        <v>362</v>
      </c>
      <c r="O26" s="259" t="s">
        <v>363</v>
      </c>
      <c r="P26" s="259"/>
      <c r="Q26" s="259" t="s">
        <v>364</v>
      </c>
      <c r="R26" s="259">
        <v>1861.6543099999999</v>
      </c>
      <c r="S26" s="259" t="s">
        <v>365</v>
      </c>
      <c r="T26" s="259" t="s">
        <v>365</v>
      </c>
      <c r="U26" s="259">
        <v>2</v>
      </c>
      <c r="V26" s="259">
        <v>2</v>
      </c>
      <c r="W26" s="259" t="s">
        <v>366</v>
      </c>
      <c r="X26" s="259">
        <v>1859.1666700000001</v>
      </c>
      <c r="Y26" s="259"/>
      <c r="Z26" s="259">
        <v>0</v>
      </c>
      <c r="AA26" s="259"/>
      <c r="AB26" s="259">
        <v>1859.1666700000001</v>
      </c>
      <c r="AC26" s="259" t="s">
        <v>366</v>
      </c>
      <c r="AD26" s="259">
        <v>2231</v>
      </c>
      <c r="AE26" s="259">
        <v>2231</v>
      </c>
      <c r="AF26" s="259">
        <v>32514782125</v>
      </c>
      <c r="AG26" s="259" t="s">
        <v>367</v>
      </c>
      <c r="AH26" s="259" t="s">
        <v>368</v>
      </c>
      <c r="AI26" s="259" t="s">
        <v>369</v>
      </c>
      <c r="AJ26" s="259" t="s">
        <v>370</v>
      </c>
      <c r="AK26" s="259" t="s">
        <v>371</v>
      </c>
      <c r="AL26" s="259"/>
      <c r="AM26" s="259"/>
      <c r="AN26" s="259"/>
      <c r="AO26" s="259"/>
      <c r="AP26" s="259" t="s">
        <v>370</v>
      </c>
      <c r="AQ26" s="259"/>
      <c r="AR26" s="259" t="s">
        <v>370</v>
      </c>
      <c r="AS26" s="259"/>
      <c r="AT26" s="259" t="s">
        <v>372</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P_ТГС-015-063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10 кВ РП 10/0,4кВ №67 - РП 10/0,4 кВ №74 ф.20 ПС 110/10 кВ 218 Южная с заменой кабеля (протяженность 2,40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10 кВ РП 10/0,4кВ №67 - РП 10/0,4 кВ №74 ф.20 ПС 110/10 кВ 218 Южная с заменой кабеля (протяженность 2,40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54.852589999999999</v>
      </c>
    </row>
    <row r="28" spans="1:2" ht="16.5" thickBot="1">
      <c r="A28" s="89" t="s">
        <v>291</v>
      </c>
      <c r="B28" s="258" t="s">
        <v>364</v>
      </c>
    </row>
    <row r="29" spans="1:2" ht="29.25" thickBot="1">
      <c r="A29" s="90" t="s">
        <v>293</v>
      </c>
      <c r="B29" s="91">
        <v>2.2309999999999999</v>
      </c>
    </row>
    <row r="30" spans="1:2" ht="29.25" thickBot="1">
      <c r="A30" s="90" t="s">
        <v>294</v>
      </c>
      <c r="B30" s="92">
        <v>2.2309999999999999</v>
      </c>
    </row>
    <row r="31" spans="1:2" ht="16.5" thickBot="1">
      <c r="A31" s="93" t="s">
        <v>295</v>
      </c>
      <c r="B31" s="93"/>
    </row>
    <row r="32" spans="1:2" ht="29.25" thickBot="1">
      <c r="A32" s="90" t="s">
        <v>296</v>
      </c>
      <c r="B32" s="93" t="s">
        <v>366</v>
      </c>
    </row>
    <row r="33" spans="1:2" ht="16.5" thickBot="1">
      <c r="A33" s="93" t="s">
        <v>341</v>
      </c>
      <c r="B33" s="93">
        <v>2.2309999999999999</v>
      </c>
    </row>
    <row r="34" spans="1:2" ht="16.5" thickBot="1">
      <c r="A34" s="93" t="s">
        <v>297</v>
      </c>
      <c r="B34" s="116">
        <f>IFERROR(T8R33/T8R27,"-")</f>
        <v>0.040672646451152074</v>
      </c>
    </row>
    <row r="35" spans="1:2" ht="16.5" thickBot="1">
      <c r="A35" s="93" t="s">
        <v>298</v>
      </c>
      <c r="B35" s="93">
        <v>53.852120999999997</v>
      </c>
    </row>
    <row r="36" spans="1:2" ht="16.5" thickBot="1">
      <c r="A36" s="93" t="s">
        <v>299</v>
      </c>
      <c r="B36" s="93">
        <v>44.876767000000001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0.040672646451152074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54.852589999999999</v>
      </c>
    </row>
    <row r="54" spans="1:2" ht="16.5" thickBot="1">
      <c r="A54" s="97" t="s">
        <v>308</v>
      </c>
      <c r="B54" s="118">
        <v>1</v>
      </c>
    </row>
    <row r="55" spans="1:2" ht="16.5" thickBot="1">
      <c r="A55" s="99" t="s">
        <v>309</v>
      </c>
      <c r="B55" s="100">
        <v>45.710490999999998</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521</v>
      </c>
      <c r="C19" s="388" t="s">
        <v>522</v>
      </c>
      <c r="D19" s="387" t="s">
        <v>523</v>
      </c>
      <c r="E19" s="387" t="s">
        <v>524</v>
      </c>
      <c r="F19" s="387" t="s">
        <v>525</v>
      </c>
      <c r="G19" s="387" t="s">
        <v>526</v>
      </c>
      <c r="H19" s="387" t="s">
        <v>527</v>
      </c>
      <c r="I19" s="387" t="s">
        <v>528</v>
      </c>
      <c r="J19" s="387" t="s">
        <v>529</v>
      </c>
      <c r="K19" s="387" t="s">
        <v>477</v>
      </c>
      <c r="L19" s="387" t="s">
        <v>530</v>
      </c>
      <c r="M19" s="387" t="s">
        <v>531</v>
      </c>
      <c r="N19" s="387" t="s">
        <v>532</v>
      </c>
      <c r="O19" s="387" t="s">
        <v>533</v>
      </c>
      <c r="P19" s="387" t="s">
        <v>534</v>
      </c>
      <c r="Q19" s="387" t="s">
        <v>535</v>
      </c>
      <c r="R19" s="387"/>
      <c r="S19" s="389" t="s">
        <v>536</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537</v>
      </c>
      <c r="R20" s="392" t="s">
        <v>538</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540</v>
      </c>
      <c r="C21" s="398"/>
      <c r="D21" s="399" t="s">
        <v>541</v>
      </c>
      <c r="E21" s="397" t="s">
        <v>542</v>
      </c>
      <c r="F21" s="398"/>
      <c r="G21" s="397" t="s">
        <v>543</v>
      </c>
      <c r="H21" s="398"/>
      <c r="I21" s="397" t="s">
        <v>544</v>
      </c>
      <c r="J21" s="398"/>
      <c r="K21" s="399" t="s">
        <v>545</v>
      </c>
      <c r="L21" s="397" t="s">
        <v>546</v>
      </c>
      <c r="M21" s="398"/>
      <c r="N21" s="397" t="s">
        <v>547</v>
      </c>
      <c r="O21" s="398"/>
      <c r="P21" s="399" t="s">
        <v>548</v>
      </c>
      <c r="Q21" s="359" t="s">
        <v>487</v>
      </c>
      <c r="R21" s="361"/>
      <c r="S21" s="359" t="s">
        <v>488</v>
      </c>
      <c r="T21" s="360"/>
    </row>
    <row r="22" spans="1:20" ht="204.75" customHeight="1">
      <c r="A22" s="400"/>
      <c r="B22" s="401"/>
      <c r="C22" s="402"/>
      <c r="D22" s="403"/>
      <c r="E22" s="401"/>
      <c r="F22" s="402"/>
      <c r="G22" s="401"/>
      <c r="H22" s="402"/>
      <c r="I22" s="401"/>
      <c r="J22" s="402"/>
      <c r="K22" s="404"/>
      <c r="L22" s="401"/>
      <c r="M22" s="402"/>
      <c r="N22" s="401"/>
      <c r="O22" s="402"/>
      <c r="P22" s="404"/>
      <c r="Q22" s="366" t="s">
        <v>491</v>
      </c>
      <c r="R22" s="366" t="s">
        <v>492</v>
      </c>
      <c r="S22" s="366" t="s">
        <v>493</v>
      </c>
      <c r="T22" s="366" t="s">
        <v>494</v>
      </c>
    </row>
    <row r="23" spans="1:20" ht="51.75" customHeight="1">
      <c r="A23" s="405"/>
      <c r="B23" s="406" t="s">
        <v>495</v>
      </c>
      <c r="C23" s="406" t="s">
        <v>496</v>
      </c>
      <c r="D23" s="404"/>
      <c r="E23" s="406" t="s">
        <v>495</v>
      </c>
      <c r="F23" s="406" t="s">
        <v>496</v>
      </c>
      <c r="G23" s="406" t="s">
        <v>495</v>
      </c>
      <c r="H23" s="406" t="s">
        <v>496</v>
      </c>
      <c r="I23" s="406" t="s">
        <v>495</v>
      </c>
      <c r="J23" s="406" t="s">
        <v>496</v>
      </c>
      <c r="K23" s="406" t="s">
        <v>495</v>
      </c>
      <c r="L23" s="406" t="s">
        <v>495</v>
      </c>
      <c r="M23" s="406" t="s">
        <v>496</v>
      </c>
      <c r="N23" s="406" t="s">
        <v>495</v>
      </c>
      <c r="O23" s="406" t="s">
        <v>496</v>
      </c>
      <c r="P23" s="404" t="s">
        <v>495</v>
      </c>
      <c r="Q23" s="366" t="s">
        <v>495</v>
      </c>
      <c r="R23" s="366" t="s">
        <v>495</v>
      </c>
      <c r="S23" s="366" t="s">
        <v>495</v>
      </c>
      <c r="T23" s="366" t="s">
        <v>495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475</v>
      </c>
      <c r="C21" s="358"/>
      <c r="D21" s="357" t="s">
        <v>476</v>
      </c>
      <c r="E21" s="358"/>
      <c r="F21" s="359" t="s">
        <v>477</v>
      </c>
      <c r="G21" s="360"/>
      <c r="H21" s="360"/>
      <c r="I21" s="361"/>
      <c r="J21" s="356" t="s">
        <v>478</v>
      </c>
      <c r="K21" s="357" t="s">
        <v>479</v>
      </c>
      <c r="L21" s="358"/>
      <c r="M21" s="357" t="s">
        <v>480</v>
      </c>
      <c r="N21" s="358"/>
      <c r="O21" s="357" t="s">
        <v>481</v>
      </c>
      <c r="P21" s="358"/>
      <c r="Q21" s="357" t="s">
        <v>482</v>
      </c>
      <c r="R21" s="358"/>
      <c r="S21" s="356" t="s">
        <v>483</v>
      </c>
      <c r="T21" s="356" t="s">
        <v>484</v>
      </c>
      <c r="U21" s="356" t="s">
        <v>485</v>
      </c>
      <c r="V21" s="357" t="s">
        <v>486</v>
      </c>
      <c r="W21" s="358"/>
      <c r="X21" s="359" t="s">
        <v>487</v>
      </c>
      <c r="Y21" s="360"/>
      <c r="Z21" s="359" t="s">
        <v>488</v>
      </c>
      <c r="AA21" s="360"/>
    </row>
    <row r="22" spans="1:27" ht="216" customHeight="1">
      <c r="A22" s="362"/>
      <c r="B22" s="363"/>
      <c r="C22" s="364"/>
      <c r="D22" s="363"/>
      <c r="E22" s="364"/>
      <c r="F22" s="359" t="s">
        <v>489</v>
      </c>
      <c r="G22" s="361"/>
      <c r="H22" s="359" t="s">
        <v>490</v>
      </c>
      <c r="I22" s="361"/>
      <c r="J22" s="365"/>
      <c r="K22" s="363"/>
      <c r="L22" s="364"/>
      <c r="M22" s="363"/>
      <c r="N22" s="364"/>
      <c r="O22" s="363"/>
      <c r="P22" s="364"/>
      <c r="Q22" s="363"/>
      <c r="R22" s="364"/>
      <c r="S22" s="365"/>
      <c r="T22" s="365"/>
      <c r="U22" s="365"/>
      <c r="V22" s="363"/>
      <c r="W22" s="364"/>
      <c r="X22" s="366" t="s">
        <v>491</v>
      </c>
      <c r="Y22" s="366" t="s">
        <v>492</v>
      </c>
      <c r="Z22" s="366" t="s">
        <v>493</v>
      </c>
      <c r="AA22" s="366" t="s">
        <v>494</v>
      </c>
    </row>
    <row r="23" spans="1:27" ht="60" customHeight="1">
      <c r="A23" s="365"/>
      <c r="B23" s="365" t="s">
        <v>495</v>
      </c>
      <c r="C23" s="365" t="s">
        <v>496</v>
      </c>
      <c r="D23" s="365" t="s">
        <v>495</v>
      </c>
      <c r="E23" s="365" t="s">
        <v>496</v>
      </c>
      <c r="F23" s="365" t="s">
        <v>495</v>
      </c>
      <c r="G23" s="365" t="s">
        <v>496</v>
      </c>
      <c r="H23" s="365" t="s">
        <v>495</v>
      </c>
      <c r="I23" s="365" t="s">
        <v>496</v>
      </c>
      <c r="J23" s="365" t="s">
        <v>495</v>
      </c>
      <c r="K23" s="365" t="s">
        <v>495</v>
      </c>
      <c r="L23" s="365" t="s">
        <v>496</v>
      </c>
      <c r="M23" s="365" t="s">
        <v>495</v>
      </c>
      <c r="N23" s="365" t="s">
        <v>496</v>
      </c>
      <c r="O23" s="365" t="s">
        <v>495</v>
      </c>
      <c r="P23" s="365" t="s">
        <v>496</v>
      </c>
      <c r="Q23" s="365" t="s">
        <v>495</v>
      </c>
      <c r="R23" s="365" t="s">
        <v>496</v>
      </c>
      <c r="S23" s="365" t="s">
        <v>495</v>
      </c>
      <c r="T23" s="365" t="s">
        <v>495</v>
      </c>
      <c r="U23" s="365" t="s">
        <v>495</v>
      </c>
      <c r="V23" s="365" t="s">
        <v>495</v>
      </c>
      <c r="W23" s="365" t="s">
        <v>496</v>
      </c>
      <c r="X23" s="365" t="s">
        <v>495</v>
      </c>
      <c r="Y23" s="365" t="s">
        <v>495</v>
      </c>
      <c r="Z23" s="366" t="s">
        <v>495</v>
      </c>
      <c r="AA23" s="366" t="s">
        <v>495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497</v>
      </c>
      <c r="C25" s="354" t="s">
        <v>497</v>
      </c>
      <c r="D25" s="354" t="s">
        <v>497</v>
      </c>
      <c r="E25" s="354" t="s">
        <v>497</v>
      </c>
      <c r="F25" s="354" t="s">
        <v>498</v>
      </c>
      <c r="G25" s="354" t="s">
        <v>498</v>
      </c>
      <c r="H25" s="354" t="s">
        <v>498</v>
      </c>
      <c r="I25" s="354" t="s">
        <v>498</v>
      </c>
      <c r="J25" s="354">
        <v>1995</v>
      </c>
      <c r="K25" s="354">
        <v>1</v>
      </c>
      <c r="L25" s="354">
        <v>1</v>
      </c>
      <c r="M25" s="354">
        <v>240</v>
      </c>
      <c r="N25" s="354">
        <v>240</v>
      </c>
      <c r="O25" s="354" t="s">
        <v>499</v>
      </c>
      <c r="P25" s="354" t="s">
        <v>500</v>
      </c>
      <c r="Q25" s="354">
        <v>1.1910000000000001</v>
      </c>
      <c r="R25" s="354">
        <v>2.40</v>
      </c>
      <c r="S25" s="354"/>
      <c r="T25" s="354">
        <v>2025</v>
      </c>
      <c r="U25" s="354">
        <v>29</v>
      </c>
      <c r="V25" s="354" t="s">
        <v>501</v>
      </c>
      <c r="W25" s="354" t="s">
        <v>501</v>
      </c>
      <c r="X25" s="354" t="s">
        <v>182</v>
      </c>
      <c r="Y25" s="354" t="s">
        <v>182</v>
      </c>
      <c r="Z25" s="354" t="s">
        <v>502</v>
      </c>
      <c r="AA25" s="354" t="s">
        <v>503</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444</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445</v>
      </c>
      <c r="B23" s="344"/>
      <c r="C23" s="344"/>
      <c r="D23" s="344"/>
      <c r="E23" s="344"/>
      <c r="F23" s="344"/>
      <c r="G23" s="344"/>
      <c r="H23" s="344"/>
      <c r="I23" s="344"/>
      <c r="J23" s="344"/>
      <c r="K23" s="344"/>
      <c r="L23" s="345"/>
      <c r="M23" s="346" t="s">
        <v>446</v>
      </c>
      <c r="N23" s="346"/>
      <c r="O23" s="346"/>
      <c r="P23" s="346"/>
      <c r="Q23" s="346"/>
      <c r="R23" s="346"/>
      <c r="S23" s="346"/>
      <c r="T23" s="346"/>
      <c r="U23" s="346"/>
      <c r="V23" s="346"/>
      <c r="W23" s="346"/>
      <c r="X23" s="346"/>
      <c r="Y23" s="346"/>
      <c r="Z23" s="346"/>
    </row>
    <row r="24" spans="1:26" ht="151.5" customHeight="1">
      <c r="A24" s="346" t="s">
        <v>447</v>
      </c>
      <c r="B24" s="347" t="s">
        <v>448</v>
      </c>
      <c r="C24" s="346" t="s">
        <v>449</v>
      </c>
      <c r="D24" s="346" t="s">
        <v>450</v>
      </c>
      <c r="E24" s="346" t="s">
        <v>451</v>
      </c>
      <c r="F24" s="346" t="s">
        <v>452</v>
      </c>
      <c r="G24" s="346" t="s">
        <v>453</v>
      </c>
      <c r="H24" s="346" t="s">
        <v>454</v>
      </c>
      <c r="I24" s="346" t="s">
        <v>455</v>
      </c>
      <c r="J24" s="346" t="s">
        <v>456</v>
      </c>
      <c r="K24" s="347" t="s">
        <v>457</v>
      </c>
      <c r="L24" s="347" t="s">
        <v>458</v>
      </c>
      <c r="M24" s="348" t="s">
        <v>459</v>
      </c>
      <c r="N24" s="347" t="s">
        <v>460</v>
      </c>
      <c r="O24" s="346" t="s">
        <v>461</v>
      </c>
      <c r="P24" s="346" t="s">
        <v>462</v>
      </c>
      <c r="Q24" s="346" t="s">
        <v>463</v>
      </c>
      <c r="R24" s="346" t="s">
        <v>454</v>
      </c>
      <c r="S24" s="346" t="s">
        <v>464</v>
      </c>
      <c r="T24" s="346" t="s">
        <v>465</v>
      </c>
      <c r="U24" s="346" t="s">
        <v>466</v>
      </c>
      <c r="V24" s="346" t="s">
        <v>463</v>
      </c>
      <c r="W24" s="349" t="s">
        <v>467</v>
      </c>
      <c r="X24" s="349" t="s">
        <v>468</v>
      </c>
      <c r="Y24" s="349" t="s">
        <v>469</v>
      </c>
      <c r="Z24" s="350" t="s">
        <v>470</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2023</v>
      </c>
      <c r="B26" s="352" t="s">
        <v>350</v>
      </c>
      <c r="C26" s="351">
        <v>0.80</v>
      </c>
      <c r="D26" s="351">
        <v>1</v>
      </c>
      <c r="E26" s="351">
        <v>0.30</v>
      </c>
      <c r="F26" s="351">
        <v>0.80</v>
      </c>
      <c r="G26" s="351">
        <v>0.24</v>
      </c>
      <c r="H26" s="351">
        <v>43579</v>
      </c>
      <c r="I26" s="351">
        <v>1.8357465751852959E-05</v>
      </c>
      <c r="J26" s="351">
        <v>2.2946832189816197E-05</v>
      </c>
      <c r="K26" s="351" t="s">
        <v>471</v>
      </c>
      <c r="L26" s="351" t="s">
        <v>472</v>
      </c>
      <c r="M26" s="351">
        <v>2026</v>
      </c>
      <c r="N26" s="351">
        <v>0</v>
      </c>
      <c r="O26" s="351">
        <v>0</v>
      </c>
      <c r="P26" s="351">
        <v>0.26600000000000001</v>
      </c>
      <c r="Q26" s="351">
        <v>5.9974747474747481E-06</v>
      </c>
      <c r="R26" s="351">
        <v>44352</v>
      </c>
      <c r="S26" s="351">
        <v>0</v>
      </c>
      <c r="T26" s="351">
        <v>0</v>
      </c>
      <c r="U26" s="351">
        <v>0</v>
      </c>
      <c r="V26" s="351">
        <v>5.9974747474747481E-06</v>
      </c>
      <c r="W26" s="351">
        <v>-1.8357465751852959E-05</v>
      </c>
      <c r="X26" s="351">
        <v>-2.2946832189816197E-05</v>
      </c>
      <c r="Y26" s="351">
        <v>-0.24</v>
      </c>
      <c r="Z26" s="352" t="s">
        <v>473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505</v>
      </c>
      <c r="C19" s="374" t="s">
        <v>506</v>
      </c>
      <c r="D19" s="374" t="s">
        <v>507</v>
      </c>
      <c r="E19" s="375" t="s">
        <v>508</v>
      </c>
      <c r="F19" s="376"/>
      <c r="G19" s="376"/>
      <c r="H19" s="376"/>
      <c r="I19" s="377"/>
      <c r="J19" s="374" t="s">
        <v>509</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510</v>
      </c>
      <c r="F20" s="378" t="s">
        <v>511</v>
      </c>
      <c r="G20" s="378" t="s">
        <v>512</v>
      </c>
      <c r="H20" s="378" t="s">
        <v>513</v>
      </c>
      <c r="I20" s="378" t="s">
        <v>72</v>
      </c>
      <c r="J20" s="378" t="s">
        <v>514</v>
      </c>
      <c r="K20" s="378" t="s">
        <v>515</v>
      </c>
      <c r="L20" s="379" t="s">
        <v>516</v>
      </c>
      <c r="M20" s="380" t="s">
        <v>517</v>
      </c>
      <c r="N20" s="380" t="s">
        <v>518</v>
      </c>
      <c r="O20" s="380" t="s">
        <v>519</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373</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45710.490999999995</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-47137.942311268787</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1</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0</v>
      </c>
      <c r="D50" s="312">
        <f t="shared" si="2"/>
        <v>-1005.6308019999998</v>
      </c>
      <c r="E50" s="312">
        <f t="shared" si="2"/>
        <v>-1005.6308019999998</v>
      </c>
      <c r="F50" s="312">
        <f t="shared" si="2"/>
        <v>-1005.6308019999998</v>
      </c>
      <c r="G50" s="312">
        <f t="shared" si="2"/>
        <v>-1005.6308019999998</v>
      </c>
      <c r="H50" s="312">
        <f t="shared" si="2"/>
        <v>-1005.6308019999998</v>
      </c>
      <c r="I50" s="312">
        <f t="shared" si="2"/>
        <v>-1005.6308019999998</v>
      </c>
      <c r="J50" s="312">
        <f t="shared" si="2"/>
        <v>-1005.6308019999998</v>
      </c>
      <c r="K50" s="312">
        <f t="shared" si="2"/>
        <v>-1005.6308019999998</v>
      </c>
      <c r="L50" s="312">
        <f t="shared" si="2"/>
        <v>-1005.6308019999998</v>
      </c>
      <c r="M50" s="312">
        <f t="shared" si="2"/>
        <v>-1005.6308019999998</v>
      </c>
      <c r="N50" s="312">
        <f t="shared" si="2"/>
        <v>-1005.6308019999998</v>
      </c>
      <c r="O50" s="312">
        <f t="shared" si="2"/>
        <v>-1005.6308019999998</v>
      </c>
      <c r="P50" s="312">
        <f t="shared" si="2"/>
        <v>-1005.6308019999998</v>
      </c>
      <c r="Q50" s="312">
        <f t="shared" si="2"/>
        <v>-1005.6308019999998</v>
      </c>
      <c r="R50" s="312">
        <f t="shared" si="2"/>
        <v>-1005.6308019999998</v>
      </c>
      <c r="S50" s="312">
        <f t="shared" si="2"/>
        <v>-1005.6308019999998</v>
      </c>
      <c r="T50" s="312">
        <f t="shared" si="2"/>
        <v>-1005.6308019999998</v>
      </c>
      <c r="U50" s="312">
        <f t="shared" si="2"/>
        <v>-1005.6308019999998</v>
      </c>
      <c r="V50" s="312">
        <f t="shared" si="2"/>
        <v>-1005.6308019999998</v>
      </c>
      <c r="W50" s="312">
        <f t="shared" si="2"/>
        <v>-1005.6308019999998</v>
      </c>
      <c r="X50" s="312">
        <f t="shared" si="2"/>
        <v>-1005.6308019999998</v>
      </c>
      <c r="Y50" s="312">
        <f t="shared" si="2"/>
        <v>-1005.6308019999998</v>
      </c>
      <c r="Z50" s="312">
        <f t="shared" si="2"/>
        <v>-1005.6308019999998</v>
      </c>
      <c r="AA50" s="312">
        <f t="shared" si="2"/>
        <v>-1005.6308019999998</v>
      </c>
      <c r="AB50" s="312">
        <f t="shared" si="2"/>
        <v>-1005.6308019999998</v>
      </c>
      <c r="AC50" s="312">
        <f t="shared" si="2"/>
        <v>-1005.6308019999998</v>
      </c>
      <c r="AD50" s="312">
        <f t="shared" si="2"/>
        <v>-1005.6308019999998</v>
      </c>
      <c r="AE50" s="312">
        <f t="shared" si="2"/>
        <v>-1005.6308019999998</v>
      </c>
      <c r="AF50" s="312">
        <f t="shared" si="2"/>
        <v>-1005.6308019999998</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0</v>
      </c>
      <c r="D56" s="315">
        <v>-1005.6308019999998</v>
      </c>
      <c r="E56" s="315">
        <v>-1005.6308019999998</v>
      </c>
      <c r="F56" s="315">
        <v>-1005.6308019999998</v>
      </c>
      <c r="G56" s="315">
        <v>-1005.6308019999998</v>
      </c>
      <c r="H56" s="315">
        <v>-1005.6308019999998</v>
      </c>
      <c r="I56" s="315">
        <v>-1005.6308019999998</v>
      </c>
      <c r="J56" s="315">
        <v>-1005.6308019999998</v>
      </c>
      <c r="K56" s="315">
        <v>-1005.6308019999998</v>
      </c>
      <c r="L56" s="315">
        <v>-1005.6308019999998</v>
      </c>
      <c r="M56" s="315">
        <v>-1005.6308019999998</v>
      </c>
      <c r="N56" s="315">
        <v>-1005.6308019999998</v>
      </c>
      <c r="O56" s="315">
        <v>-1005.6308019999998</v>
      </c>
      <c r="P56" s="315">
        <v>-1005.6308019999998</v>
      </c>
      <c r="Q56" s="315">
        <v>-1005.6308019999998</v>
      </c>
      <c r="R56" s="315">
        <v>-1005.6308019999998</v>
      </c>
      <c r="S56" s="315">
        <v>-1005.6308019999998</v>
      </c>
      <c r="T56" s="315">
        <v>-1005.6308019999998</v>
      </c>
      <c r="U56" s="315">
        <v>-1005.6308019999998</v>
      </c>
      <c r="V56" s="315">
        <v>-1005.6308019999998</v>
      </c>
      <c r="W56" s="315">
        <v>-1005.6308019999998</v>
      </c>
      <c r="X56" s="315">
        <v>-1005.6308019999998</v>
      </c>
      <c r="Y56" s="315">
        <v>-1005.6308019999998</v>
      </c>
      <c r="Z56" s="315">
        <v>-1005.6308019999998</v>
      </c>
      <c r="AA56" s="315">
        <v>-1005.6308019999998</v>
      </c>
      <c r="AB56" s="315">
        <v>-1005.6308019999998</v>
      </c>
      <c r="AC56" s="315">
        <v>-1005.6308019999998</v>
      </c>
      <c r="AD56" s="315">
        <v>-1005.6308019999998</v>
      </c>
      <c r="AE56" s="315">
        <v>-1005.6308019999998</v>
      </c>
      <c r="AF56" s="315">
        <v>-1005.6308019999998</v>
      </c>
    </row>
    <row r="57" spans="1:32" s="266" customFormat="1" ht="14.25">
      <c r="A57" s="316" t="s">
        <v>422</v>
      </c>
      <c r="B57" s="311">
        <f t="shared" si="7" ref="B57:AF57">B49+B50</f>
        <v>0</v>
      </c>
      <c r="C57" s="311">
        <f t="shared" si="7"/>
        <v>0</v>
      </c>
      <c r="D57" s="311">
        <f t="shared" si="7"/>
        <v>-1005.6308019999998</v>
      </c>
      <c r="E57" s="311">
        <f t="shared" si="7"/>
        <v>-1005.6308019999998</v>
      </c>
      <c r="F57" s="311">
        <f t="shared" si="7"/>
        <v>-1005.6308019999998</v>
      </c>
      <c r="G57" s="311">
        <f t="shared" si="7"/>
        <v>-1005.6308019999998</v>
      </c>
      <c r="H57" s="311">
        <f t="shared" si="7"/>
        <v>-1005.6308019999998</v>
      </c>
      <c r="I57" s="311">
        <f t="shared" si="7"/>
        <v>-1005.6308019999998</v>
      </c>
      <c r="J57" s="311">
        <f t="shared" si="7"/>
        <v>-1005.6308019999998</v>
      </c>
      <c r="K57" s="311">
        <f t="shared" si="7"/>
        <v>-1005.6308019999998</v>
      </c>
      <c r="L57" s="311">
        <f t="shared" si="7"/>
        <v>-1005.6308019999998</v>
      </c>
      <c r="M57" s="311">
        <f t="shared" si="7"/>
        <v>-1005.6308019999998</v>
      </c>
      <c r="N57" s="311">
        <f t="shared" si="7"/>
        <v>-1005.6308019999998</v>
      </c>
      <c r="O57" s="311">
        <f t="shared" si="7"/>
        <v>-1005.6308019999998</v>
      </c>
      <c r="P57" s="311">
        <f t="shared" si="7"/>
        <v>-1005.6308019999998</v>
      </c>
      <c r="Q57" s="311">
        <f t="shared" si="7"/>
        <v>-1005.6308019999998</v>
      </c>
      <c r="R57" s="311">
        <f t="shared" si="7"/>
        <v>-1005.6308019999998</v>
      </c>
      <c r="S57" s="311">
        <f t="shared" si="7"/>
        <v>-1005.6308019999998</v>
      </c>
      <c r="T57" s="311">
        <f t="shared" si="7"/>
        <v>-1005.6308019999998</v>
      </c>
      <c r="U57" s="311">
        <f t="shared" si="7"/>
        <v>-1005.6308019999998</v>
      </c>
      <c r="V57" s="311">
        <f t="shared" si="7"/>
        <v>-1005.6308019999998</v>
      </c>
      <c r="W57" s="311">
        <f t="shared" si="7"/>
        <v>-1005.6308019999998</v>
      </c>
      <c r="X57" s="311">
        <f t="shared" si="7"/>
        <v>-1005.6308019999998</v>
      </c>
      <c r="Y57" s="311">
        <f t="shared" si="7"/>
        <v>-1005.6308019999998</v>
      </c>
      <c r="Z57" s="311">
        <f t="shared" si="7"/>
        <v>-1005.6308019999998</v>
      </c>
      <c r="AA57" s="311">
        <f t="shared" si="7"/>
        <v>-1005.6308019999998</v>
      </c>
      <c r="AB57" s="311">
        <f t="shared" si="7"/>
        <v>-1005.6308019999998</v>
      </c>
      <c r="AC57" s="311">
        <f t="shared" si="7"/>
        <v>-1005.6308019999998</v>
      </c>
      <c r="AD57" s="311">
        <f t="shared" si="7"/>
        <v>-1005.6308019999998</v>
      </c>
      <c r="AE57" s="311">
        <f t="shared" si="7"/>
        <v>-1005.6308019999998</v>
      </c>
      <c r="AF57" s="311">
        <f t="shared" si="7"/>
        <v>-1005.6308019999998</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0</v>
      </c>
      <c r="D59" s="311">
        <f t="shared" si="8"/>
        <v>-1005.6308019999998</v>
      </c>
      <c r="E59" s="311">
        <f t="shared" si="8"/>
        <v>-1005.6308019999998</v>
      </c>
      <c r="F59" s="311">
        <f t="shared" si="8"/>
        <v>-1005.6308019999998</v>
      </c>
      <c r="G59" s="311">
        <f t="shared" si="8"/>
        <v>-1005.6308019999998</v>
      </c>
      <c r="H59" s="311">
        <f t="shared" si="8"/>
        <v>-1005.6308019999998</v>
      </c>
      <c r="I59" s="311">
        <f t="shared" si="8"/>
        <v>-1005.6308019999998</v>
      </c>
      <c r="J59" s="311">
        <f t="shared" si="8"/>
        <v>-1005.6308019999998</v>
      </c>
      <c r="K59" s="311">
        <f t="shared" si="8"/>
        <v>-1005.6308019999998</v>
      </c>
      <c r="L59" s="311">
        <f t="shared" si="8"/>
        <v>-1005.6308019999998</v>
      </c>
      <c r="M59" s="311">
        <f t="shared" si="8"/>
        <v>-1005.6308019999998</v>
      </c>
      <c r="N59" s="311">
        <f t="shared" si="8"/>
        <v>-1005.6308019999998</v>
      </c>
      <c r="O59" s="311">
        <f t="shared" si="8"/>
        <v>-1005.6308019999998</v>
      </c>
      <c r="P59" s="311">
        <f t="shared" si="8"/>
        <v>-1005.6308019999998</v>
      </c>
      <c r="Q59" s="311">
        <f t="shared" si="8"/>
        <v>-1005.6308019999998</v>
      </c>
      <c r="R59" s="311">
        <f t="shared" si="8"/>
        <v>-1005.6308019999998</v>
      </c>
      <c r="S59" s="311">
        <f t="shared" si="8"/>
        <v>-1005.6308019999998</v>
      </c>
      <c r="T59" s="311">
        <f t="shared" si="8"/>
        <v>-1005.6308019999998</v>
      </c>
      <c r="U59" s="311">
        <f t="shared" si="8"/>
        <v>-1005.6308019999998</v>
      </c>
      <c r="V59" s="311">
        <f t="shared" si="8"/>
        <v>-1005.6308019999998</v>
      </c>
      <c r="W59" s="311">
        <f t="shared" si="8"/>
        <v>-1005.6308019999998</v>
      </c>
      <c r="X59" s="311">
        <f t="shared" si="8"/>
        <v>-1005.6308019999998</v>
      </c>
      <c r="Y59" s="311">
        <f t="shared" si="8"/>
        <v>-1005.6308019999998</v>
      </c>
      <c r="Z59" s="311">
        <f t="shared" si="8"/>
        <v>-1005.6308019999998</v>
      </c>
      <c r="AA59" s="311">
        <f t="shared" si="8"/>
        <v>-1005.6308019999998</v>
      </c>
      <c r="AB59" s="311">
        <f t="shared" si="8"/>
        <v>-1005.6308019999998</v>
      </c>
      <c r="AC59" s="311">
        <f t="shared" si="8"/>
        <v>-1005.6308019999998</v>
      </c>
      <c r="AD59" s="311">
        <f t="shared" si="8"/>
        <v>-1005.6308019999998</v>
      </c>
      <c r="AE59" s="311">
        <f t="shared" si="8"/>
        <v>-1005.6308019999998</v>
      </c>
      <c r="AF59" s="311">
        <f t="shared" si="8"/>
        <v>-1005.6308019999998</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0</v>
      </c>
      <c r="D61" s="311">
        <f t="shared" si="10"/>
        <v>-1005.6308019999998</v>
      </c>
      <c r="E61" s="311">
        <f t="shared" si="10"/>
        <v>-1005.6308019999998</v>
      </c>
      <c r="F61" s="311">
        <f t="shared" si="10"/>
        <v>-1005.6308019999998</v>
      </c>
      <c r="G61" s="311">
        <f t="shared" si="10"/>
        <v>-1005.6308019999998</v>
      </c>
      <c r="H61" s="311">
        <f t="shared" si="10"/>
        <v>-1005.6308019999998</v>
      </c>
      <c r="I61" s="311">
        <f t="shared" si="10"/>
        <v>-1005.6308019999998</v>
      </c>
      <c r="J61" s="311">
        <f t="shared" si="10"/>
        <v>-1005.6308019999998</v>
      </c>
      <c r="K61" s="311">
        <f t="shared" si="10"/>
        <v>-1005.6308019999998</v>
      </c>
      <c r="L61" s="311">
        <f t="shared" si="10"/>
        <v>-1005.6308019999998</v>
      </c>
      <c r="M61" s="311">
        <f t="shared" si="10"/>
        <v>-1005.6308019999998</v>
      </c>
      <c r="N61" s="311">
        <f t="shared" si="10"/>
        <v>-1005.6308019999998</v>
      </c>
      <c r="O61" s="311">
        <f t="shared" si="10"/>
        <v>-1005.6308019999998</v>
      </c>
      <c r="P61" s="311">
        <f t="shared" si="10"/>
        <v>-1005.6308019999998</v>
      </c>
      <c r="Q61" s="311">
        <f t="shared" si="10"/>
        <v>-1005.6308019999998</v>
      </c>
      <c r="R61" s="311">
        <f t="shared" si="10"/>
        <v>-1005.6308019999998</v>
      </c>
      <c r="S61" s="311">
        <f t="shared" si="10"/>
        <v>-1005.6308019999998</v>
      </c>
      <c r="T61" s="311">
        <f t="shared" si="10"/>
        <v>-1005.6308019999998</v>
      </c>
      <c r="U61" s="311">
        <f t="shared" si="10"/>
        <v>-1005.6308019999998</v>
      </c>
      <c r="V61" s="311">
        <f t="shared" si="10"/>
        <v>-1005.6308019999998</v>
      </c>
      <c r="W61" s="311">
        <f t="shared" si="10"/>
        <v>-1005.6308019999998</v>
      </c>
      <c r="X61" s="311">
        <f t="shared" si="10"/>
        <v>-1005.6308019999998</v>
      </c>
      <c r="Y61" s="311">
        <f t="shared" si="10"/>
        <v>-1005.6308019999998</v>
      </c>
      <c r="Z61" s="311">
        <f t="shared" si="10"/>
        <v>-1005.6308019999998</v>
      </c>
      <c r="AA61" s="311">
        <f t="shared" si="10"/>
        <v>-1005.6308019999998</v>
      </c>
      <c r="AB61" s="311">
        <f t="shared" si="10"/>
        <v>-1005.6308019999998</v>
      </c>
      <c r="AC61" s="311">
        <f t="shared" si="10"/>
        <v>-1005.6308019999998</v>
      </c>
      <c r="AD61" s="311">
        <f t="shared" si="10"/>
        <v>-1005.6308019999998</v>
      </c>
      <c r="AE61" s="311">
        <f t="shared" si="10"/>
        <v>-1005.6308019999998</v>
      </c>
      <c r="AF61" s="311">
        <f t="shared" si="10"/>
        <v>-1005.6308019999998</v>
      </c>
    </row>
    <row r="62" spans="1:32" ht="15.75">
      <c r="A62" s="313" t="s">
        <v>398</v>
      </c>
      <c r="B62" s="312"/>
      <c r="C62" s="312">
        <f t="shared" si="11" ref="C62:AF62">-C61*$B$25</f>
        <v>0</v>
      </c>
      <c r="D62" s="312">
        <f t="shared" si="11"/>
        <v>201.12616039999998</v>
      </c>
      <c r="E62" s="312">
        <f t="shared" si="11"/>
        <v>201.12616039999998</v>
      </c>
      <c r="F62" s="312">
        <f t="shared" si="11"/>
        <v>201.12616039999998</v>
      </c>
      <c r="G62" s="312">
        <f t="shared" si="11"/>
        <v>201.12616039999998</v>
      </c>
      <c r="H62" s="312">
        <f t="shared" si="11"/>
        <v>201.12616039999998</v>
      </c>
      <c r="I62" s="312">
        <f t="shared" si="11"/>
        <v>201.12616039999998</v>
      </c>
      <c r="J62" s="312">
        <f t="shared" si="11"/>
        <v>201.12616039999998</v>
      </c>
      <c r="K62" s="312">
        <f t="shared" si="11"/>
        <v>201.12616039999998</v>
      </c>
      <c r="L62" s="312">
        <f t="shared" si="11"/>
        <v>201.12616039999998</v>
      </c>
      <c r="M62" s="312">
        <f t="shared" si="11"/>
        <v>201.12616039999998</v>
      </c>
      <c r="N62" s="312">
        <f t="shared" si="11"/>
        <v>201.12616039999998</v>
      </c>
      <c r="O62" s="312">
        <f t="shared" si="11"/>
        <v>201.12616039999998</v>
      </c>
      <c r="P62" s="312">
        <f t="shared" si="11"/>
        <v>201.12616039999998</v>
      </c>
      <c r="Q62" s="312">
        <f t="shared" si="11"/>
        <v>201.12616039999998</v>
      </c>
      <c r="R62" s="312">
        <f t="shared" si="11"/>
        <v>201.12616039999998</v>
      </c>
      <c r="S62" s="312">
        <f t="shared" si="11"/>
        <v>201.12616039999998</v>
      </c>
      <c r="T62" s="312">
        <f t="shared" si="11"/>
        <v>201.12616039999998</v>
      </c>
      <c r="U62" s="312">
        <f t="shared" si="11"/>
        <v>201.12616039999998</v>
      </c>
      <c r="V62" s="312">
        <f t="shared" si="11"/>
        <v>201.12616039999998</v>
      </c>
      <c r="W62" s="312">
        <f t="shared" si="11"/>
        <v>201.12616039999998</v>
      </c>
      <c r="X62" s="312">
        <f t="shared" si="11"/>
        <v>201.12616039999998</v>
      </c>
      <c r="Y62" s="312">
        <f t="shared" si="11"/>
        <v>201.12616039999998</v>
      </c>
      <c r="Z62" s="312">
        <f t="shared" si="11"/>
        <v>201.12616039999998</v>
      </c>
      <c r="AA62" s="312">
        <f t="shared" si="11"/>
        <v>201.12616039999998</v>
      </c>
      <c r="AB62" s="312">
        <f t="shared" si="11"/>
        <v>201.12616039999998</v>
      </c>
      <c r="AC62" s="312">
        <f t="shared" si="11"/>
        <v>201.12616039999998</v>
      </c>
      <c r="AD62" s="312">
        <f t="shared" si="11"/>
        <v>201.12616039999998</v>
      </c>
      <c r="AE62" s="312">
        <f t="shared" si="11"/>
        <v>201.12616039999998</v>
      </c>
      <c r="AF62" s="312">
        <f t="shared" si="11"/>
        <v>201.12616039999998</v>
      </c>
    </row>
    <row r="63" spans="1:32" ht="16.5" thickBot="1">
      <c r="A63" s="317" t="s">
        <v>427</v>
      </c>
      <c r="B63" s="318">
        <f t="shared" si="12" ref="B63:AF63">B61+B62</f>
        <v>0</v>
      </c>
      <c r="C63" s="318">
        <f t="shared" si="12"/>
        <v>0</v>
      </c>
      <c r="D63" s="318">
        <f t="shared" si="12"/>
        <v>-804.50464159999979</v>
      </c>
      <c r="E63" s="318">
        <f t="shared" si="12"/>
        <v>-804.50464159999979</v>
      </c>
      <c r="F63" s="318">
        <f t="shared" si="12"/>
        <v>-804.50464159999979</v>
      </c>
      <c r="G63" s="318">
        <f t="shared" si="12"/>
        <v>-804.50464159999979</v>
      </c>
      <c r="H63" s="318">
        <f t="shared" si="12"/>
        <v>-804.50464159999979</v>
      </c>
      <c r="I63" s="318">
        <f t="shared" si="12"/>
        <v>-804.50464159999979</v>
      </c>
      <c r="J63" s="319">
        <f t="shared" si="12"/>
        <v>-804.50464159999979</v>
      </c>
      <c r="K63" s="318">
        <f t="shared" si="12"/>
        <v>-804.50464159999979</v>
      </c>
      <c r="L63" s="318">
        <f t="shared" si="12"/>
        <v>-804.50464159999979</v>
      </c>
      <c r="M63" s="318">
        <f t="shared" si="12"/>
        <v>-804.50464159999979</v>
      </c>
      <c r="N63" s="318">
        <f t="shared" si="12"/>
        <v>-804.50464159999979</v>
      </c>
      <c r="O63" s="318">
        <f t="shared" si="12"/>
        <v>-804.50464159999979</v>
      </c>
      <c r="P63" s="318">
        <f t="shared" si="12"/>
        <v>-804.50464159999979</v>
      </c>
      <c r="Q63" s="318">
        <f t="shared" si="12"/>
        <v>-804.50464159999979</v>
      </c>
      <c r="R63" s="318">
        <f t="shared" si="12"/>
        <v>-804.50464159999979</v>
      </c>
      <c r="S63" s="318">
        <f t="shared" si="12"/>
        <v>-804.50464159999979</v>
      </c>
      <c r="T63" s="318">
        <f t="shared" si="12"/>
        <v>-804.50464159999979</v>
      </c>
      <c r="U63" s="318">
        <f t="shared" si="12"/>
        <v>-804.50464159999979</v>
      </c>
      <c r="V63" s="318">
        <f t="shared" si="12"/>
        <v>-804.50464159999979</v>
      </c>
      <c r="W63" s="318">
        <f t="shared" si="12"/>
        <v>-804.50464159999979</v>
      </c>
      <c r="X63" s="318">
        <f t="shared" si="12"/>
        <v>-804.50464159999979</v>
      </c>
      <c r="Y63" s="318">
        <f t="shared" si="12"/>
        <v>-804.50464159999979</v>
      </c>
      <c r="Z63" s="318">
        <f t="shared" si="12"/>
        <v>-804.50464159999979</v>
      </c>
      <c r="AA63" s="318">
        <f t="shared" si="12"/>
        <v>-804.50464159999979</v>
      </c>
      <c r="AB63" s="318">
        <f t="shared" si="12"/>
        <v>-804.50464159999979</v>
      </c>
      <c r="AC63" s="318">
        <f t="shared" si="12"/>
        <v>-804.50464159999979</v>
      </c>
      <c r="AD63" s="318">
        <f t="shared" si="12"/>
        <v>-804.50464159999979</v>
      </c>
      <c r="AE63" s="318">
        <f t="shared" si="12"/>
        <v>-804.50464159999979</v>
      </c>
      <c r="AF63" s="318">
        <f t="shared" si="12"/>
        <v>-804.50464159999979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0</v>
      </c>
      <c r="D66" s="311">
        <f t="shared" si="14"/>
        <v>-1005.6308019999998</v>
      </c>
      <c r="E66" s="311">
        <f t="shared" si="14"/>
        <v>-1005.6308019999998</v>
      </c>
      <c r="F66" s="311">
        <f t="shared" si="14"/>
        <v>-1005.6308019999998</v>
      </c>
      <c r="G66" s="311">
        <f t="shared" si="14"/>
        <v>-1005.6308019999998</v>
      </c>
      <c r="H66" s="311">
        <f t="shared" si="14"/>
        <v>-1005.6308019999998</v>
      </c>
      <c r="I66" s="311">
        <f t="shared" si="14"/>
        <v>-1005.6308019999998</v>
      </c>
      <c r="J66" s="311">
        <f t="shared" si="14"/>
        <v>-1005.6308019999998</v>
      </c>
      <c r="K66" s="311">
        <f t="shared" si="14"/>
        <v>-1005.6308019999998</v>
      </c>
      <c r="L66" s="311">
        <f t="shared" si="14"/>
        <v>-1005.6308019999998</v>
      </c>
      <c r="M66" s="311">
        <f t="shared" si="14"/>
        <v>-1005.6308019999998</v>
      </c>
      <c r="N66" s="311">
        <f t="shared" si="14"/>
        <v>-1005.6308019999998</v>
      </c>
      <c r="O66" s="311">
        <f t="shared" si="14"/>
        <v>-1005.6308019999998</v>
      </c>
      <c r="P66" s="311">
        <f t="shared" si="14"/>
        <v>-1005.6308019999998</v>
      </c>
      <c r="Q66" s="311">
        <f t="shared" si="14"/>
        <v>-1005.6308019999998</v>
      </c>
      <c r="R66" s="311">
        <f t="shared" si="14"/>
        <v>-1005.6308019999998</v>
      </c>
      <c r="S66" s="311">
        <f t="shared" si="14"/>
        <v>-1005.6308019999998</v>
      </c>
      <c r="T66" s="311">
        <f t="shared" si="14"/>
        <v>-1005.6308019999998</v>
      </c>
      <c r="U66" s="311">
        <f t="shared" si="14"/>
        <v>-1005.6308019999998</v>
      </c>
      <c r="V66" s="311">
        <f t="shared" si="14"/>
        <v>-1005.6308019999998</v>
      </c>
      <c r="W66" s="311">
        <f t="shared" si="14"/>
        <v>-1005.6308019999998</v>
      </c>
      <c r="X66" s="311">
        <f t="shared" si="14"/>
        <v>-1005.6308019999998</v>
      </c>
      <c r="Y66" s="311">
        <f t="shared" si="14"/>
        <v>-1005.6308019999998</v>
      </c>
      <c r="Z66" s="311">
        <f t="shared" si="14"/>
        <v>-1005.6308019999998</v>
      </c>
      <c r="AA66" s="311">
        <f t="shared" si="14"/>
        <v>-1005.6308019999998</v>
      </c>
      <c r="AB66" s="311">
        <f t="shared" si="14"/>
        <v>-1005.6308019999998</v>
      </c>
      <c r="AC66" s="311">
        <f t="shared" si="14"/>
        <v>-1005.6308019999998</v>
      </c>
      <c r="AD66" s="311">
        <f t="shared" si="14"/>
        <v>-1005.6308019999998</v>
      </c>
      <c r="AE66" s="311">
        <f t="shared" si="14"/>
        <v>-1005.6308019999998</v>
      </c>
      <c r="AF66" s="322">
        <f t="shared" si="14"/>
        <v>-1005.6308019999998</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-2973.0790000000002</v>
      </c>
      <c r="C72" s="315">
        <v>-42737.411999999997</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-2973.0790000000002</v>
      </c>
      <c r="C74" s="311">
        <v>-42737.411999999997</v>
      </c>
      <c r="D74" s="311">
        <v>-1005.6308019999998</v>
      </c>
      <c r="E74" s="311">
        <v>-1005.6308019999998</v>
      </c>
      <c r="F74" s="311">
        <v>-1005.6308019999998</v>
      </c>
      <c r="G74" s="311">
        <v>-1005.6308019999998</v>
      </c>
      <c r="H74" s="311">
        <v>-1005.6308019999998</v>
      </c>
      <c r="I74" s="311">
        <v>-1005.6308019999998</v>
      </c>
      <c r="J74" s="311">
        <v>-1005.6308019999998</v>
      </c>
      <c r="K74" s="311">
        <v>-1005.6308019999998</v>
      </c>
      <c r="L74" s="311">
        <v>-1005.6308019999998</v>
      </c>
      <c r="M74" s="311">
        <v>-1005.6308019999998</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-2973.0790000000002</v>
      </c>
      <c r="C75" s="311">
        <f>SUM($B$74:C74)</f>
        <v>-45710.490999999995</v>
      </c>
      <c r="D75" s="311">
        <f>SUM($B$74:D74)</f>
        <v>-46716.121801999994</v>
      </c>
      <c r="E75" s="311">
        <f>SUM($B$74:E74)</f>
        <v>-47721.752603999994</v>
      </c>
      <c r="F75" s="311">
        <f>SUM($B$74:F74)</f>
        <v>-48727.383405999994</v>
      </c>
      <c r="G75" s="311">
        <f>SUM($B$74:G74)</f>
        <v>-49733.014207999993</v>
      </c>
      <c r="H75" s="311">
        <f>SUM($B$74:H74)</f>
        <v>-50738.645009999993</v>
      </c>
      <c r="I75" s="311">
        <f>SUM($B$74:I74)</f>
        <v>-51744.275811999993</v>
      </c>
      <c r="J75" s="311">
        <f>SUM($B$74:J74)</f>
        <v>-52749.906613999992</v>
      </c>
      <c r="K75" s="311">
        <f>SUM($B$74:K74)</f>
        <v>-53755.537415999992</v>
      </c>
      <c r="L75" s="311">
        <f>SUM($B$74:L74)</f>
        <v>-54761.168217999992</v>
      </c>
      <c r="M75" s="311">
        <f>SUM($B$74:M74)</f>
        <v>-55766.799019999991</v>
      </c>
      <c r="N75" s="311">
        <f>SUM($B$74:N74)</f>
        <v>-55766.799019999991</v>
      </c>
      <c r="O75" s="311">
        <f>SUM($B$74:O74)</f>
        <v>-55766.799019999991</v>
      </c>
      <c r="P75" s="311">
        <f>SUM($B$74:P74)</f>
        <v>-55766.799019999991</v>
      </c>
      <c r="Q75" s="311">
        <f>SUM($B$74:Q74)</f>
        <v>-55766.799019999991</v>
      </c>
      <c r="R75" s="311">
        <f>SUM($B$74:R74)</f>
        <v>-55766.799019999991</v>
      </c>
      <c r="S75" s="311">
        <f>SUM($B$74:S74)</f>
        <v>-55766.799019999991</v>
      </c>
      <c r="T75" s="311">
        <f>SUM($B$74:T74)</f>
        <v>-55766.799019999991</v>
      </c>
      <c r="U75" s="311">
        <f>SUM($B$74:U74)</f>
        <v>-55766.799019999991</v>
      </c>
      <c r="V75" s="311">
        <f>SUM($B$74:V74)</f>
        <v>-55766.799019999991</v>
      </c>
      <c r="W75" s="311">
        <f>SUM($B$74:W74)</f>
        <v>-55766.799019999991</v>
      </c>
      <c r="X75" s="311">
        <f>SUM($B$74:X74)</f>
        <v>-55766.799019999991</v>
      </c>
      <c r="Y75" s="311">
        <f>SUM($B$74:Y74)</f>
        <v>-55766.799019999991</v>
      </c>
      <c r="Z75" s="311">
        <f>SUM($B$74:Z74)</f>
        <v>-55766.799019999991</v>
      </c>
      <c r="AA75" s="311">
        <f>SUM($B$74:AA74)</f>
        <v>-55766.799019999991</v>
      </c>
      <c r="AB75" s="311">
        <f>SUM($B$74:AB74)</f>
        <v>-55766.799019999991</v>
      </c>
      <c r="AC75" s="311">
        <f>SUM($B$74:AC74)</f>
        <v>-55766.799019999991</v>
      </c>
      <c r="AD75" s="311">
        <f>SUM($B$74:AD74)</f>
        <v>-55766.799019999991</v>
      </c>
      <c r="AE75" s="311">
        <f>SUM($B$74:AE74)</f>
        <v>-55766.799019999991</v>
      </c>
      <c r="AF75" s="322">
        <f>SUM($B$74:AF74)</f>
        <v>-55766.799019999991</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-2973.0790000000002</v>
      </c>
      <c r="C77" s="311">
        <f t="shared" si="20" ref="C77:AF77">C74*C76</f>
        <v>-39667.01494725512</v>
      </c>
      <c r="D77" s="311">
        <f t="shared" si="20"/>
        <v>-804.08593950203078</v>
      </c>
      <c r="E77" s="311">
        <f t="shared" si="20"/>
        <v>-692.69981004654619</v>
      </c>
      <c r="F77" s="311">
        <f t="shared" si="20"/>
        <v>-596.74346144602521</v>
      </c>
      <c r="G77" s="311">
        <f t="shared" si="20"/>
        <v>-514.079480914908</v>
      </c>
      <c r="H77" s="311">
        <f t="shared" si="20"/>
        <v>-442.86654110519305</v>
      </c>
      <c r="I77" s="311">
        <f t="shared" si="20"/>
        <v>-381.51838482528683</v>
      </c>
      <c r="J77" s="311">
        <f t="shared" si="20"/>
        <v>-328.66849140703545</v>
      </c>
      <c r="K77" s="311">
        <f t="shared" si="20"/>
        <v>-283.13963766974109</v>
      </c>
      <c r="L77" s="311">
        <f t="shared" si="20"/>
        <v>-243.91767545635861</v>
      </c>
      <c r="M77" s="311">
        <f t="shared" si="20"/>
        <v>-210.12894164055703</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-2973.0790000000002</v>
      </c>
      <c r="C78" s="311">
        <f>SUM($B$77:C77)</f>
        <v>-42640.093947255118</v>
      </c>
      <c r="D78" s="311">
        <f>SUM($B$77:D77)</f>
        <v>-43444.179886757149</v>
      </c>
      <c r="E78" s="311">
        <f>SUM($B$77:E77)</f>
        <v>-44136.879696803691</v>
      </c>
      <c r="F78" s="311">
        <f>SUM($B$77:F77)</f>
        <v>-44733.623158249713</v>
      </c>
      <c r="G78" s="311">
        <f>SUM($B$77:G77)</f>
        <v>-45247.702639164621</v>
      </c>
      <c r="H78" s="311">
        <f>SUM($B$77:H77)</f>
        <v>-45690.569180269813</v>
      </c>
      <c r="I78" s="311">
        <f>SUM($B$77:I77)</f>
        <v>-46072.087565095098</v>
      </c>
      <c r="J78" s="311">
        <f>SUM($B$77:J77)</f>
        <v>-46400.756056502134</v>
      </c>
      <c r="K78" s="311">
        <f>SUM($B$77:K77)</f>
        <v>-46683.895694171872</v>
      </c>
      <c r="L78" s="311">
        <f>SUM($B$77:L77)</f>
        <v>-46927.813369628231</v>
      </c>
      <c r="M78" s="311">
        <f>SUM($B$77:M77)</f>
        <v>-47137.942311268787</v>
      </c>
      <c r="N78" s="311">
        <f>SUM($B$77:N77)</f>
        <v>-47137.942311268787</v>
      </c>
      <c r="O78" s="311">
        <f>SUM($B$77:O77)</f>
        <v>-47137.942311268787</v>
      </c>
      <c r="P78" s="311">
        <f>SUM($B$77:P77)</f>
        <v>-47137.942311268787</v>
      </c>
      <c r="Q78" s="311">
        <f>SUM($B$77:Q77)</f>
        <v>-47137.942311268787</v>
      </c>
      <c r="R78" s="311">
        <f>SUM($B$77:R77)</f>
        <v>-47137.942311268787</v>
      </c>
      <c r="S78" s="311">
        <f>SUM($B$77:S77)</f>
        <v>-47137.942311268787</v>
      </c>
      <c r="T78" s="311">
        <f>SUM($B$77:T77)</f>
        <v>-47137.942311268787</v>
      </c>
      <c r="U78" s="311">
        <f>SUM($B$77:U77)</f>
        <v>-47137.942311268787</v>
      </c>
      <c r="V78" s="311">
        <f>SUM($B$77:V77)</f>
        <v>-47137.942311268787</v>
      </c>
      <c r="W78" s="311">
        <f>SUM($B$77:W77)</f>
        <v>-47137.942311268787</v>
      </c>
      <c r="X78" s="311">
        <f>SUM($B$77:X77)</f>
        <v>-47137.942311268787</v>
      </c>
      <c r="Y78" s="311">
        <f>SUM($B$77:Y77)</f>
        <v>-47137.942311268787</v>
      </c>
      <c r="Z78" s="311">
        <f>SUM($B$77:Z77)</f>
        <v>-47137.942311268787</v>
      </c>
      <c r="AA78" s="311">
        <f>SUM($B$77:AA77)</f>
        <v>-47137.942311268787</v>
      </c>
      <c r="AB78" s="311">
        <f>SUM($B$77:AB77)</f>
        <v>-47137.942311268787</v>
      </c>
      <c r="AC78" s="311">
        <f>SUM($B$77:AC77)</f>
        <v>-47137.942311268787</v>
      </c>
      <c r="AD78" s="311">
        <f>SUM($B$77:AD77)</f>
        <v>-47137.942311268787</v>
      </c>
      <c r="AE78" s="311">
        <f>SUM($B$77:AE77)</f>
        <v>-47137.942311268787</v>
      </c>
      <c r="AF78" s="322">
        <f>SUM($B$77:AF77)</f>
        <v>-47137.942311268787</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-45.710490999999998</v>
      </c>
      <c r="C86" s="336">
        <v>-46.716121801999996</v>
      </c>
      <c r="D86" s="336">
        <v>-47.721752603999995</v>
      </c>
      <c r="E86" s="336">
        <v>-48.727383405999994</v>
      </c>
      <c r="F86" s="336">
        <v>-49.733014207999993</v>
      </c>
      <c r="G86" s="336">
        <v>-50.738645009999992</v>
      </c>
      <c r="H86" s="336">
        <v>-51.744275811999991</v>
      </c>
      <c r="I86" s="336">
        <v>-52.74990661399999</v>
      </c>
      <c r="J86" s="336">
        <v>-53.755537415999989</v>
      </c>
      <c r="K86" s="336">
        <v>-54.761168217999995</v>
      </c>
      <c r="L86" s="336">
        <v>-55.766799019999993</v>
      </c>
      <c r="M86" s="336">
        <v>-55.766799019999993</v>
      </c>
      <c r="N86" s="336">
        <v>-55.766799019999993</v>
      </c>
      <c r="O86" s="336">
        <v>-55.766799019999993</v>
      </c>
      <c r="P86" s="336">
        <v>-55.766799019999993</v>
      </c>
      <c r="Q86" s="336">
        <v>-55.766799019999993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-42.640093947255117</v>
      </c>
      <c r="C88" s="336">
        <v>-43.444179886757148</v>
      </c>
      <c r="D88" s="336">
        <v>-44.136879696803689</v>
      </c>
      <c r="E88" s="336">
        <v>-44.733623158249713</v>
      </c>
      <c r="F88" s="336">
        <v>-45.247702639164622</v>
      </c>
      <c r="G88" s="336">
        <v>-45.690569180269812</v>
      </c>
      <c r="H88" s="336">
        <v>-46.072087565095096</v>
      </c>
      <c r="I88" s="336">
        <v>-46.400756056502132</v>
      </c>
      <c r="J88" s="336">
        <v>-46.683895694171873</v>
      </c>
      <c r="K88" s="336">
        <v>-46.927813369628232</v>
      </c>
      <c r="L88" s="336">
        <v>-47.137942311268787</v>
      </c>
      <c r="M88" s="336">
        <v>-47.137942311268787</v>
      </c>
      <c r="N88" s="336">
        <v>-47.137942311268787</v>
      </c>
      <c r="O88" s="336">
        <v>-47.137942311268787</v>
      </c>
      <c r="P88" s="336">
        <v>-47.137942311268787</v>
      </c>
      <c r="Q88" s="336">
        <v>-47.137942311268787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P_ТГС-015-063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10 кВ РП 10/0,4кВ №67 - РП 10/0,4 кВ №74 ф.20 ПС 110/10 кВ 218 Южная с заменой кабеля (протяженность 2,40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